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11.1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6" l="1"/>
  <c r="V17" i="6"/>
  <c r="V3" i="6"/>
  <c r="V4" i="6"/>
  <c r="V5" i="6"/>
  <c r="V6" i="6"/>
  <c r="V7" i="6"/>
  <c r="V8" i="6"/>
  <c r="V9" i="6"/>
  <c r="V10" i="6"/>
  <c r="V11" i="6"/>
  <c r="V12" i="6"/>
  <c r="V13" i="6"/>
  <c r="V14" i="6"/>
  <c r="V15" i="6"/>
  <c r="V16" i="6"/>
</calcChain>
</file>

<file path=xl/sharedStrings.xml><?xml version="1.0" encoding="utf-8"?>
<sst xmlns="http://schemas.openxmlformats.org/spreadsheetml/2006/main" count="194" uniqueCount="100">
  <si>
    <t>SKU Number</t>
  </si>
  <si>
    <t>UPC Code</t>
  </si>
  <si>
    <t>SKU Name/Description</t>
  </si>
  <si>
    <t>Language on Pack</t>
  </si>
  <si>
    <t>Collection</t>
  </si>
  <si>
    <t>Variant</t>
  </si>
  <si>
    <t>Category</t>
  </si>
  <si>
    <t>Concern/Benefit</t>
  </si>
  <si>
    <t>Form</t>
  </si>
  <si>
    <t>Size (Combined)</t>
  </si>
  <si>
    <t>DG</t>
  </si>
  <si>
    <t>OTC</t>
  </si>
  <si>
    <t>SRP</t>
  </si>
  <si>
    <t>Notes</t>
  </si>
  <si>
    <t>Total Available - eaches</t>
  </si>
  <si>
    <t>Expiry</t>
  </si>
  <si>
    <t>Manufacturer Tariff</t>
  </si>
  <si>
    <t>English/French</t>
  </si>
  <si>
    <t>Moisturizer</t>
  </si>
  <si>
    <t>Retail</t>
  </si>
  <si>
    <t>New Add to List</t>
  </si>
  <si>
    <t>in 2025</t>
  </si>
  <si>
    <t>DeliKate</t>
  </si>
  <si>
    <t>Global</t>
  </si>
  <si>
    <t>Sensitive</t>
  </si>
  <si>
    <t>15 mL / 0.5 Fl. Oz.</t>
  </si>
  <si>
    <t>3304.99.5000</t>
  </si>
  <si>
    <t>Retinol</t>
  </si>
  <si>
    <t>Serum</t>
  </si>
  <si>
    <t>Brightening</t>
  </si>
  <si>
    <t>English</t>
  </si>
  <si>
    <t xml:space="preserve">Global ex Canada </t>
  </si>
  <si>
    <t>ExfoliKate</t>
  </si>
  <si>
    <t>890922002110</t>
  </si>
  <si>
    <t>Anti Bac Acne Clearing Lotion - 50 ml / 1.7 fl oz</t>
  </si>
  <si>
    <t>EradiKate</t>
  </si>
  <si>
    <t>US,Canada,EU</t>
  </si>
  <si>
    <t>Treatment</t>
  </si>
  <si>
    <t>Acne</t>
  </si>
  <si>
    <t>50 mL / 1.7 Fl. Oz</t>
  </si>
  <si>
    <t>TRUE</t>
  </si>
  <si>
    <t>813920019324</t>
  </si>
  <si>
    <t>DeliKate Recovery Cream - 50 ml / 1.7 fl oz</t>
  </si>
  <si>
    <t>Domestic,Canada</t>
  </si>
  <si>
    <t>813920017443</t>
  </si>
  <si>
    <t>EradiKate Daily Foaming Cleanser - 120 ml / 4 fl oz</t>
  </si>
  <si>
    <t>EU</t>
  </si>
  <si>
    <t>Cleanser</t>
  </si>
  <si>
    <t>120 mL / 4 Fl. Oz.</t>
  </si>
  <si>
    <t>Viral Product on Tik Tok</t>
  </si>
  <si>
    <t>Q3 24</t>
  </si>
  <si>
    <t>3401.30.1000</t>
  </si>
  <si>
    <t>813920019744</t>
  </si>
  <si>
    <t>EradiKate Clarifying Blemish Gel Cleanser - 120 ml / 4 fl oz</t>
  </si>
  <si>
    <t>Canada,EU,Australia</t>
  </si>
  <si>
    <t>3401.30.0000</t>
  </si>
  <si>
    <t>810023370543</t>
  </si>
  <si>
    <t>EradiKate Acne Mark Fading Gel - 30 ml / 1 fl oz</t>
  </si>
  <si>
    <t>30 mL / 1 Fl. Oz.</t>
  </si>
  <si>
    <t>810023370611</t>
  </si>
  <si>
    <t>EradiKate Blemish Mark Fading Gel - 30 ml / 1 fl oz</t>
  </si>
  <si>
    <t>810023371335</t>
  </si>
  <si>
    <t>Sulfur Acne Treatment – 30 ml / 1 fl oz</t>
  </si>
  <si>
    <t>China</t>
  </si>
  <si>
    <t>Y</t>
  </si>
  <si>
    <t>813920015388</t>
  </si>
  <si>
    <t>+Retinol Eye Cream - 15 ml / 0.5 fl oz</t>
  </si>
  <si>
    <t>Eye</t>
  </si>
  <si>
    <t>810023371182</t>
  </si>
  <si>
    <t>ExfoliKate Resurfacing Body Scrub - 150 mL / 5 Fl. Oz.</t>
  </si>
  <si>
    <t>Body</t>
  </si>
  <si>
    <t>Exfoliation</t>
  </si>
  <si>
    <t>150 mL / 5 Fl. Oz.</t>
  </si>
  <si>
    <t>810023370598</t>
  </si>
  <si>
    <t>DeliKate Recovery Serum - 30 ml / 1 fl oz</t>
  </si>
  <si>
    <t>813920015722</t>
  </si>
  <si>
    <t>UncompliKated Setting Mist | SPF 50 - 96 g / 3.4 oz</t>
  </si>
  <si>
    <t>Sun</t>
  </si>
  <si>
    <t>Domestic US</t>
  </si>
  <si>
    <t>SPF</t>
  </si>
  <si>
    <t>Sun Protection</t>
  </si>
  <si>
    <t>100 mL / 3.5 Fl. Oz.</t>
  </si>
  <si>
    <t>810023370901</t>
  </si>
  <si>
    <t>Daily Deflector Mineral Sunscreen | SPF 40 - 50 ml / 1.7 fl oz</t>
  </si>
  <si>
    <t>US</t>
  </si>
  <si>
    <t>Q2 24</t>
  </si>
  <si>
    <t>810023370970</t>
  </si>
  <si>
    <t>Daily Deflector Mineral Sunscreen | SPF 30 - 50 ml / 1.7 fl oz</t>
  </si>
  <si>
    <t>Cs Len</t>
  </si>
  <si>
    <t>Cs Wid</t>
  </si>
  <si>
    <t>Cs Hgt</t>
  </si>
  <si>
    <t>Weight Per item</t>
  </si>
  <si>
    <t>Total Weight [lbs]</t>
  </si>
  <si>
    <t>Case Dimensions</t>
  </si>
  <si>
    <t>Units Each Case</t>
  </si>
  <si>
    <t>EradiKate Acne Treatment - 30 ml / 1 fl oz</t>
  </si>
  <si>
    <t>Number of Cases</t>
  </si>
  <si>
    <t>Allure Best of Beauty</t>
  </si>
  <si>
    <t>Canada,Australia,Korea, UK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</si>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</sst>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&quot;$&quot;#,##0.00"/>
    <numFmt numFmtId="166" formatCode="0.0%"/>
    <numFmt numFmtId="167" formatCode="0.0"/>
    <numFmt numFmtId="168" formatCode="0.0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D0D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1" applyFont="1" applyAlignment="1">
      <alignment horizontal="center"/>
    </xf>
    <xf numFmtId="1" fontId="3" fillId="0" borderId="0" xfId="1" applyNumberFormat="1" applyFont="1" applyAlignment="1">
      <alignment horizontal="left" vertical="center"/>
    </xf>
    <xf numFmtId="0" fontId="2" fillId="2" borderId="0" xfId="1" applyFont="1" applyFill="1" applyAlignment="1">
      <alignment horizontal="left"/>
    </xf>
    <xf numFmtId="0" fontId="3" fillId="0" borderId="0" xfId="1" applyFont="1" applyAlignment="1">
      <alignment horizontal="left" vertical="center"/>
    </xf>
    <xf numFmtId="168" fontId="3" fillId="0" borderId="0" xfId="1" applyNumberFormat="1" applyFont="1" applyAlignment="1">
      <alignment horizontal="left"/>
    </xf>
    <xf numFmtId="168" fontId="3" fillId="0" borderId="0" xfId="1" applyNumberFormat="1" applyFont="1" applyAlignment="1">
      <alignment horizontal="left" vertical="center"/>
    </xf>
    <xf numFmtId="167" fontId="0" fillId="0" borderId="0" xfId="0" applyNumberFormat="1"/>
    <xf numFmtId="167" fontId="2" fillId="2" borderId="0" xfId="1" applyNumberFormat="1" applyFont="1" applyFill="1" applyAlignment="1">
      <alignment horizontal="left"/>
    </xf>
    <xf numFmtId="167" fontId="3" fillId="0" borderId="0" xfId="1" applyNumberFormat="1" applyFont="1" applyAlignment="1">
      <alignment horizontal="left"/>
    </xf>
    <xf numFmtId="167" fontId="3" fillId="0" borderId="0" xfId="1" applyNumberFormat="1" applyFont="1" applyAlignment="1">
      <alignment horizontal="left" vertical="center"/>
    </xf>
    <xf numFmtId="164" fontId="0" fillId="0" borderId="0" xfId="2" applyFont="1"/>
    <xf numFmtId="164" fontId="2" fillId="2" borderId="0" xfId="2" applyFont="1" applyFill="1" applyAlignment="1">
      <alignment horizontal="left"/>
    </xf>
    <xf numFmtId="164" fontId="3" fillId="0" borderId="0" xfId="2" applyFont="1" applyAlignment="1">
      <alignment horizontal="left"/>
    </xf>
    <xf numFmtId="164" fontId="3" fillId="0" borderId="0" xfId="2" applyFont="1" applyAlignment="1">
      <alignment horizontal="left" vertical="center"/>
    </xf>
    <xf numFmtId="166" fontId="0" fillId="0" borderId="0" xfId="3" applyNumberFormat="1" applyFont="1"/>
    <xf numFmtId="167" fontId="0" fillId="3" borderId="0" xfId="0" applyNumberFormat="1" applyFill="1" applyAlignment="1">
      <alignment horizontal="left"/>
    </xf>
  </cellXfs>
  <cellStyles count="4">
    <cellStyle name="Currency" xfId="2" builtinId="4"/>
    <cellStyle name="Normal" xfId="0" builtinId="0"/>
    <cellStyle name="Normal 3" xfId="1"/>
    <cellStyle name="Percent" xfId="3" builtinId="5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0.0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0.0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</dxf>
    <dxf>
      <numFmt numFmtId="165" formatCode="&quot;$&quot;#,##0.00"/>
      <alignment horizontal="center" vertical="center" textRotation="0" wrapText="0" indent="0" justifyLastLine="0" shrinkToFit="0" readingOrder="0"/>
    </dxf>
    <dxf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D0D0D0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52" displayName="Table52" ref="A2:Y17" totalsRowCount="1" headerRowDxfId="51" dataDxfId="50" headerRowCellStyle="Normal 3" dataCellStyle="Normal 3">
  <autoFilter ref="A2:Y16"/>
  <tableColumns count="25">
    <tableColumn id="1" name="SKU Number" dataDxfId="49" totalsRowDxfId="48" dataCellStyle="Normal 3"/>
    <tableColumn id="2" name="UPC Code" dataDxfId="47" totalsRowDxfId="46" dataCellStyle="Normal 3"/>
    <tableColumn id="3" name="SKU Name/Description" dataDxfId="45" totalsRowDxfId="44" dataCellStyle="Normal 3"/>
    <tableColumn id="4" name="Language on Pack" dataDxfId="43" totalsRowDxfId="42" dataCellStyle="Normal 3"/>
    <tableColumn id="5" name="Collection" dataDxfId="41" totalsRowDxfId="40" dataCellStyle="Normal 3"/>
    <tableColumn id="6" name="Variant" dataDxfId="39" totalsRowDxfId="38" dataCellStyle="Normal 3"/>
    <tableColumn id="7" name="Category" dataDxfId="37" totalsRowDxfId="36" dataCellStyle="Normal 3"/>
    <tableColumn id="8" name="Concern/Benefit" dataDxfId="35" totalsRowDxfId="34" dataCellStyle="Normal 3"/>
    <tableColumn id="9" name="Form" dataDxfId="33" totalsRowDxfId="32" dataCellStyle="Normal 3"/>
    <tableColumn id="10" name="Size (Combined)" dataDxfId="31" totalsRowDxfId="30" dataCellStyle="Normal 3"/>
    <tableColumn id="11" name="DG" dataDxfId="29" totalsRowDxfId="28" dataCellStyle="Normal 3"/>
    <tableColumn id="12" name="OTC" dataDxfId="27" totalsRowDxfId="26" dataCellStyle="Normal 3"/>
    <tableColumn id="13" name="SRP" dataDxfId="25" totalsRowDxfId="24"/>
    <tableColumn id="15" name="Notes" dataDxfId="23" totalsRowDxfId="22"/>
    <tableColumn id="16" name="Total Available - eaches" totalsRowFunction="custom" dataDxfId="21" totalsRowDxfId="20" dataCellStyle="Normal 3">
      <totalsRowFormula>SUM(Table52[Total Available - eaches])</totalsRowFormula>
    </tableColumn>
    <tableColumn id="17" name="Expiry" dataDxfId="19" totalsRowDxfId="18" dataCellStyle="Normal 3"/>
    <tableColumn id="18" name="Manufacturer Tariff" dataDxfId="17" totalsRowDxfId="16" dataCellStyle="Normal 3"/>
    <tableColumn id="19" name="Weight Per item" dataDxfId="15" totalsRowDxfId="14" dataCellStyle="Normal 3"/>
    <tableColumn id="20" name="Total Weight [lbs]" dataDxfId="13" totalsRowDxfId="12" dataCellStyle="Normal 3"/>
    <tableColumn id="21" name="Units Each Case" dataDxfId="11" totalsRowDxfId="10" dataCellStyle="Normal 3"/>
    <tableColumn id="22" name="Number of Cases" dataDxfId="9" totalsRowDxfId="8" dataCellStyle="Normal 3"/>
    <tableColumn id="14" name="Total Retail" totalsRowFunction="custom" dataDxfId="7" totalsRowDxfId="6" dataCellStyle="Currency">
      <calculatedColumnFormula>(Table52[[#This Row],[Units Each Case]]*Table52[[#This Row],[Number of Cases]])*Table52[[#This Row],[SRP]]</calculatedColumnFormula>
      <totalsRowFormula>SUM(Table52[Total Retail])</totalsRowFormula>
    </tableColumn>
    <tableColumn id="23" name="Cs Len" dataDxfId="5" totalsRowDxfId="4" dataCellStyle="Normal 3"/>
    <tableColumn id="24" name="Cs Wid" dataDxfId="3" totalsRowDxfId="2" dataCellStyle="Normal 3"/>
    <tableColumn id="25" name="Cs Hgt" dataDxfId="1" totalsRowDxfId="0" dataCellStyle="Normal 3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workbookViewId="0">
      <selection activeCell="A9" sqref="A9"/>
    </sheetView>
  </sheetViews>
  <sheetFormatPr defaultColWidth="8.7109375" defaultRowHeight="15" outlineLevelCol="1" x14ac:dyDescent="0.25"/>
  <cols>
    <col min="1" max="1" width="14.7109375" customWidth="1"/>
    <col min="2" max="2" width="26.42578125" bestFit="1" customWidth="1"/>
    <col min="3" max="3" width="52.42578125" customWidth="1"/>
    <col min="4" max="4" width="20.140625" customWidth="1" outlineLevel="1"/>
    <col min="5" max="5" width="12.28515625" customWidth="1" outlineLevel="1"/>
    <col min="6" max="6" width="20.7109375" customWidth="1" outlineLevel="1"/>
    <col min="7" max="7" width="11.28515625" customWidth="1" outlineLevel="1"/>
    <col min="8" max="8" width="17.7109375" customWidth="1" outlineLevel="1"/>
    <col min="9" max="9" width="9.140625" customWidth="1" outlineLevel="1"/>
    <col min="10" max="10" width="28.42578125" customWidth="1" outlineLevel="1"/>
    <col min="11" max="11" width="9.140625" customWidth="1" outlineLevel="1"/>
    <col min="12" max="12" width="9.7109375" bestFit="1" customWidth="1" outlineLevel="1"/>
    <col min="14" max="14" width="34.7109375" bestFit="1" customWidth="1"/>
    <col min="15" max="15" width="21.42578125" customWidth="1"/>
    <col min="16" max="16" width="15.28515625" customWidth="1"/>
    <col min="17" max="17" width="35.42578125" customWidth="1"/>
    <col min="18" max="18" width="17.7109375" customWidth="1"/>
    <col min="19" max="19" width="19" style="15" customWidth="1"/>
    <col min="20" max="20" width="17.42578125" style="15" customWidth="1"/>
    <col min="21" max="21" width="18.42578125" style="15" customWidth="1"/>
    <col min="22" max="22" width="18.42578125" style="19" customWidth="1"/>
    <col min="23" max="23" width="9.28515625" style="15" customWidth="1"/>
    <col min="24" max="24" width="9.42578125" style="15" customWidth="1"/>
    <col min="25" max="25" width="8.7109375" style="15"/>
  </cols>
  <sheetData>
    <row r="1" spans="1:25" x14ac:dyDescent="0.25">
      <c r="W1" s="24" t="s">
        <v>93</v>
      </c>
      <c r="X1" s="24"/>
      <c r="Y1" s="24"/>
    </row>
    <row r="2" spans="1:25" ht="26.25" x14ac:dyDescent="0.25">
      <c r="A2" s="1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2" t="s">
        <v>14</v>
      </c>
      <c r="P2" s="1" t="s">
        <v>15</v>
      </c>
      <c r="Q2" s="1" t="s">
        <v>16</v>
      </c>
      <c r="R2" s="11" t="s">
        <v>91</v>
      </c>
      <c r="S2" s="16" t="s">
        <v>92</v>
      </c>
      <c r="T2" s="16" t="s">
        <v>94</v>
      </c>
      <c r="U2" s="16" t="s">
        <v>96</v>
      </c>
      <c r="V2" s="20" t="s">
        <v>99</v>
      </c>
      <c r="W2" s="16" t="s">
        <v>88</v>
      </c>
      <c r="X2" s="16" t="s">
        <v>89</v>
      </c>
      <c r="Y2" s="16" t="s">
        <v>90</v>
      </c>
    </row>
    <row r="3" spans="1:25" x14ac:dyDescent="0.25">
      <c r="A3" s="12">
        <v>10015</v>
      </c>
      <c r="B3" s="10" t="s">
        <v>33</v>
      </c>
      <c r="C3" s="4" t="s">
        <v>34</v>
      </c>
      <c r="D3" s="5" t="s">
        <v>17</v>
      </c>
      <c r="E3" s="3" t="s">
        <v>35</v>
      </c>
      <c r="F3" s="3" t="s">
        <v>36</v>
      </c>
      <c r="G3" s="3" t="s">
        <v>37</v>
      </c>
      <c r="H3" s="3" t="s">
        <v>38</v>
      </c>
      <c r="I3" s="3" t="s">
        <v>19</v>
      </c>
      <c r="J3" s="3" t="s">
        <v>39</v>
      </c>
      <c r="K3" s="3"/>
      <c r="L3" s="3" t="s">
        <v>40</v>
      </c>
      <c r="M3" s="6">
        <v>56</v>
      </c>
      <c r="N3" s="8" t="s">
        <v>20</v>
      </c>
      <c r="O3" s="9">
        <v>3543</v>
      </c>
      <c r="P3" s="5" t="s">
        <v>21</v>
      </c>
      <c r="Q3" s="3" t="s">
        <v>26</v>
      </c>
      <c r="R3" s="13">
        <v>0.110231</v>
      </c>
      <c r="S3" s="17">
        <v>390.54843299999999</v>
      </c>
      <c r="T3" s="17">
        <v>24</v>
      </c>
      <c r="U3" s="17">
        <v>147.625</v>
      </c>
      <c r="V3" s="21">
        <f>(Table52[[#This Row],[Units Each Case]]*Table52[[#This Row],[Number of Cases]])*Table52[[#This Row],[SRP]]</f>
        <v>198408</v>
      </c>
      <c r="W3" s="17">
        <v>11</v>
      </c>
      <c r="X3" s="17">
        <v>8</v>
      </c>
      <c r="Y3" s="17">
        <v>6.7</v>
      </c>
    </row>
    <row r="4" spans="1:25" x14ac:dyDescent="0.25">
      <c r="A4" s="12">
        <v>10303</v>
      </c>
      <c r="B4" s="10" t="s">
        <v>41</v>
      </c>
      <c r="C4" s="4" t="s">
        <v>42</v>
      </c>
      <c r="D4" s="5" t="s">
        <v>17</v>
      </c>
      <c r="E4" s="4" t="s">
        <v>22</v>
      </c>
      <c r="F4" s="4" t="s">
        <v>43</v>
      </c>
      <c r="G4" s="4" t="s">
        <v>18</v>
      </c>
      <c r="H4" s="4" t="s">
        <v>24</v>
      </c>
      <c r="I4" s="4" t="s">
        <v>19</v>
      </c>
      <c r="J4" s="4" t="s">
        <v>39</v>
      </c>
      <c r="K4" s="4"/>
      <c r="L4" s="4"/>
      <c r="M4" s="7">
        <v>76</v>
      </c>
      <c r="N4" s="8" t="s">
        <v>20</v>
      </c>
      <c r="O4" s="5">
        <v>4534</v>
      </c>
      <c r="P4" s="5" t="s">
        <v>21</v>
      </c>
      <c r="Q4" s="4" t="s">
        <v>26</v>
      </c>
      <c r="R4" s="14">
        <v>0.110231</v>
      </c>
      <c r="S4" s="18">
        <v>499.78735399999999</v>
      </c>
      <c r="T4" s="18">
        <v>24</v>
      </c>
      <c r="U4" s="18">
        <v>188.91666666666666</v>
      </c>
      <c r="V4" s="22">
        <f>(Table52[[#This Row],[Units Each Case]]*Table52[[#This Row],[Number of Cases]])*Table52[[#This Row],[SRP]]</f>
        <v>344584</v>
      </c>
      <c r="W4" s="18">
        <v>12.5</v>
      </c>
      <c r="X4" s="18">
        <v>10</v>
      </c>
      <c r="Y4" s="18">
        <v>6.5</v>
      </c>
    </row>
    <row r="5" spans="1:25" x14ac:dyDescent="0.25">
      <c r="A5" s="12">
        <v>11169</v>
      </c>
      <c r="B5" s="10" t="s">
        <v>44</v>
      </c>
      <c r="C5" s="4" t="s">
        <v>45</v>
      </c>
      <c r="D5" s="5" t="s">
        <v>30</v>
      </c>
      <c r="E5" s="4" t="s">
        <v>35</v>
      </c>
      <c r="F5" s="4" t="s">
        <v>46</v>
      </c>
      <c r="G5" s="4" t="s">
        <v>47</v>
      </c>
      <c r="H5" s="4" t="s">
        <v>38</v>
      </c>
      <c r="I5" s="4" t="s">
        <v>19</v>
      </c>
      <c r="J5" s="4" t="s">
        <v>48</v>
      </c>
      <c r="K5" s="4"/>
      <c r="L5" s="4"/>
      <c r="M5" s="7">
        <v>44</v>
      </c>
      <c r="N5" s="8" t="s">
        <v>49</v>
      </c>
      <c r="O5" s="5">
        <v>0</v>
      </c>
      <c r="P5" s="5" t="s">
        <v>50</v>
      </c>
      <c r="Q5" s="4" t="s">
        <v>51</v>
      </c>
      <c r="R5" s="14">
        <v>0.26455499999999998</v>
      </c>
      <c r="S5" s="18">
        <v>3633.3983699999999</v>
      </c>
      <c r="T5" s="18">
        <v>24</v>
      </c>
      <c r="U5" s="18">
        <v>572.25</v>
      </c>
      <c r="V5" s="22">
        <f>(Table52[[#This Row],[Units Each Case]]*Table52[[#This Row],[Number of Cases]])*Table52[[#This Row],[SRP]]</f>
        <v>604296</v>
      </c>
      <c r="W5" s="18">
        <v>12</v>
      </c>
      <c r="X5" s="18">
        <v>8.75</v>
      </c>
      <c r="Y5" s="18">
        <v>7.75</v>
      </c>
    </row>
    <row r="6" spans="1:25" x14ac:dyDescent="0.25">
      <c r="A6" s="12">
        <v>11209</v>
      </c>
      <c r="B6" s="10" t="s">
        <v>52</v>
      </c>
      <c r="C6" s="4" t="s">
        <v>53</v>
      </c>
      <c r="D6" s="5" t="s">
        <v>17</v>
      </c>
      <c r="E6" s="3" t="s">
        <v>35</v>
      </c>
      <c r="F6" s="3" t="s">
        <v>54</v>
      </c>
      <c r="G6" s="3" t="s">
        <v>47</v>
      </c>
      <c r="H6" s="3" t="s">
        <v>38</v>
      </c>
      <c r="I6" s="3" t="s">
        <v>19</v>
      </c>
      <c r="J6" s="3" t="s">
        <v>48</v>
      </c>
      <c r="K6" s="3"/>
      <c r="L6" s="3"/>
      <c r="M6" s="6">
        <v>44</v>
      </c>
      <c r="N6" s="8" t="s">
        <v>49</v>
      </c>
      <c r="O6" s="9">
        <v>19850</v>
      </c>
      <c r="P6" s="5" t="s">
        <v>50</v>
      </c>
      <c r="Q6" s="3" t="s">
        <v>55</v>
      </c>
      <c r="R6" s="13">
        <v>0.26455499999999998</v>
      </c>
      <c r="S6" s="17">
        <v>5251.4167499999994</v>
      </c>
      <c r="T6" s="17">
        <v>24</v>
      </c>
      <c r="U6" s="17">
        <v>827.08333333333337</v>
      </c>
      <c r="V6" s="21">
        <f>(Table52[[#This Row],[Units Each Case]]*Table52[[#This Row],[Number of Cases]])*Table52[[#This Row],[SRP]]</f>
        <v>873400</v>
      </c>
      <c r="W6" s="17">
        <v>13.35</v>
      </c>
      <c r="X6" s="17">
        <v>9.8000000000000007</v>
      </c>
      <c r="Y6" s="17">
        <v>7.85</v>
      </c>
    </row>
    <row r="7" spans="1:25" x14ac:dyDescent="0.25">
      <c r="A7" s="12">
        <v>10362</v>
      </c>
      <c r="B7" s="10" t="s">
        <v>56</v>
      </c>
      <c r="C7" s="4" t="s">
        <v>57</v>
      </c>
      <c r="D7" s="5" t="s">
        <v>30</v>
      </c>
      <c r="E7" s="4" t="s">
        <v>35</v>
      </c>
      <c r="F7" s="4" t="s">
        <v>31</v>
      </c>
      <c r="G7" s="4" t="s">
        <v>37</v>
      </c>
      <c r="H7" s="4" t="s">
        <v>38</v>
      </c>
      <c r="I7" s="4" t="s">
        <v>19</v>
      </c>
      <c r="J7" s="4" t="s">
        <v>58</v>
      </c>
      <c r="K7" s="4"/>
      <c r="L7" s="4" t="s">
        <v>40</v>
      </c>
      <c r="M7" s="7">
        <v>68</v>
      </c>
      <c r="N7" s="8" t="s">
        <v>97</v>
      </c>
      <c r="O7" s="5">
        <v>2632</v>
      </c>
      <c r="P7" s="5" t="s">
        <v>21</v>
      </c>
      <c r="Q7" s="4" t="s">
        <v>26</v>
      </c>
      <c r="R7" s="14">
        <v>6.6139000000000003E-2</v>
      </c>
      <c r="S7" s="18">
        <v>174.07784800000002</v>
      </c>
      <c r="T7" s="18">
        <v>24</v>
      </c>
      <c r="U7" s="18">
        <v>109.66666666666667</v>
      </c>
      <c r="V7" s="22">
        <f>(Table52[[#This Row],[Units Each Case]]*Table52[[#This Row],[Number of Cases]])*Table52[[#This Row],[SRP]]</f>
        <v>178976</v>
      </c>
      <c r="W7" s="18">
        <v>10</v>
      </c>
      <c r="X7" s="18">
        <v>6.7</v>
      </c>
      <c r="Y7" s="18">
        <v>5.3</v>
      </c>
    </row>
    <row r="8" spans="1:25" x14ac:dyDescent="0.25">
      <c r="A8" s="12">
        <v>11210</v>
      </c>
      <c r="B8" s="10" t="s">
        <v>59</v>
      </c>
      <c r="C8" s="4" t="s">
        <v>60</v>
      </c>
      <c r="D8" s="5" t="s">
        <v>17</v>
      </c>
      <c r="E8" s="4" t="s">
        <v>35</v>
      </c>
      <c r="F8" s="4" t="s">
        <v>54</v>
      </c>
      <c r="G8" s="4" t="s">
        <v>37</v>
      </c>
      <c r="H8" s="4" t="s">
        <v>38</v>
      </c>
      <c r="I8" s="4" t="s">
        <v>19</v>
      </c>
      <c r="J8" s="4" t="s">
        <v>58</v>
      </c>
      <c r="K8" s="4"/>
      <c r="L8" s="4"/>
      <c r="M8" s="7">
        <v>68</v>
      </c>
      <c r="N8" s="8" t="s">
        <v>97</v>
      </c>
      <c r="O8" s="5">
        <v>16333</v>
      </c>
      <c r="P8" s="5" t="s">
        <v>21</v>
      </c>
      <c r="Q8" s="4" t="s">
        <v>26</v>
      </c>
      <c r="R8" s="14">
        <v>6.6139000000000003E-2</v>
      </c>
      <c r="S8" s="18">
        <v>1080.2482870000001</v>
      </c>
      <c r="T8" s="18">
        <v>24</v>
      </c>
      <c r="U8" s="18">
        <v>680.54166666666663</v>
      </c>
      <c r="V8" s="22">
        <f>(Table52[[#This Row],[Units Each Case]]*Table52[[#This Row],[Number of Cases]])*Table52[[#This Row],[SRP]]</f>
        <v>1110644</v>
      </c>
      <c r="W8" s="18">
        <v>9.5</v>
      </c>
      <c r="X8" s="18">
        <v>6.5</v>
      </c>
      <c r="Y8" s="18">
        <v>5</v>
      </c>
    </row>
    <row r="9" spans="1:25" x14ac:dyDescent="0.25">
      <c r="A9" s="12">
        <v>11170</v>
      </c>
      <c r="B9" s="10">
        <v>813920017450</v>
      </c>
      <c r="C9" s="4" t="s">
        <v>95</v>
      </c>
      <c r="D9" s="5" t="s">
        <v>17</v>
      </c>
      <c r="E9" s="3" t="s">
        <v>35</v>
      </c>
      <c r="F9" s="3" t="s">
        <v>98</v>
      </c>
      <c r="G9" s="3" t="s">
        <v>37</v>
      </c>
      <c r="H9" s="3" t="s">
        <v>38</v>
      </c>
      <c r="I9" s="3" t="s">
        <v>19</v>
      </c>
      <c r="J9" s="3" t="s">
        <v>58</v>
      </c>
      <c r="K9" s="3" t="s">
        <v>64</v>
      </c>
      <c r="L9" s="3"/>
      <c r="M9" s="6">
        <v>28</v>
      </c>
      <c r="N9" s="8"/>
      <c r="O9" s="9">
        <v>10024</v>
      </c>
      <c r="P9" s="5" t="s">
        <v>21</v>
      </c>
      <c r="Q9" s="3" t="s">
        <v>26</v>
      </c>
      <c r="R9" s="13">
        <v>6.6139000000000003E-2</v>
      </c>
      <c r="S9" s="17">
        <v>535.39520500000003</v>
      </c>
      <c r="T9" s="17">
        <v>24</v>
      </c>
      <c r="U9" s="17">
        <v>337.29166666666669</v>
      </c>
      <c r="V9" s="21">
        <f>(Table52[[#This Row],[Units Each Case]]*Table52[[#This Row],[Number of Cases]])*Table52[[#This Row],[SRP]]</f>
        <v>226660</v>
      </c>
      <c r="W9" s="17">
        <v>11</v>
      </c>
      <c r="X9" s="17">
        <v>8</v>
      </c>
      <c r="Y9" s="17">
        <v>4</v>
      </c>
    </row>
    <row r="10" spans="1:25" x14ac:dyDescent="0.25">
      <c r="A10" s="12">
        <v>11220</v>
      </c>
      <c r="B10" s="10" t="s">
        <v>61</v>
      </c>
      <c r="C10" s="4" t="s">
        <v>62</v>
      </c>
      <c r="D10" s="5" t="s">
        <v>17</v>
      </c>
      <c r="E10" s="4" t="s">
        <v>35</v>
      </c>
      <c r="F10" s="4" t="s">
        <v>63</v>
      </c>
      <c r="G10" s="4" t="s">
        <v>37</v>
      </c>
      <c r="H10" s="4" t="s">
        <v>38</v>
      </c>
      <c r="I10" s="4" t="s">
        <v>19</v>
      </c>
      <c r="J10" s="4" t="s">
        <v>58</v>
      </c>
      <c r="K10" s="4" t="s">
        <v>64</v>
      </c>
      <c r="L10" s="4"/>
      <c r="M10" s="7">
        <v>28</v>
      </c>
      <c r="N10" s="8"/>
      <c r="O10" s="5">
        <v>0</v>
      </c>
      <c r="P10" s="5" t="s">
        <v>21</v>
      </c>
      <c r="Q10" s="4" t="s">
        <v>26</v>
      </c>
      <c r="R10" s="14">
        <v>6.6139000000000003E-2</v>
      </c>
      <c r="S10" s="18">
        <v>126.12707300000001</v>
      </c>
      <c r="T10" s="18">
        <v>24</v>
      </c>
      <c r="U10" s="18">
        <v>79.458333333333329</v>
      </c>
      <c r="V10" s="22">
        <f>(Table52[[#This Row],[Units Each Case]]*Table52[[#This Row],[Number of Cases]])*Table52[[#This Row],[SRP]]</f>
        <v>53396</v>
      </c>
      <c r="W10" s="18">
        <v>11</v>
      </c>
      <c r="X10" s="18">
        <v>8</v>
      </c>
      <c r="Y10" s="18">
        <v>4</v>
      </c>
    </row>
    <row r="11" spans="1:25" x14ac:dyDescent="0.25">
      <c r="A11" s="12">
        <v>10256</v>
      </c>
      <c r="B11" s="10" t="s">
        <v>65</v>
      </c>
      <c r="C11" s="4" t="s">
        <v>66</v>
      </c>
      <c r="D11" s="5" t="s">
        <v>17</v>
      </c>
      <c r="E11" s="4" t="s">
        <v>27</v>
      </c>
      <c r="F11" s="4" t="s">
        <v>23</v>
      </c>
      <c r="G11" s="4" t="s">
        <v>67</v>
      </c>
      <c r="H11" s="4" t="s">
        <v>29</v>
      </c>
      <c r="I11" s="4" t="s">
        <v>19</v>
      </c>
      <c r="J11" s="4" t="s">
        <v>25</v>
      </c>
      <c r="K11" s="4"/>
      <c r="L11" s="4"/>
      <c r="M11" s="7">
        <v>98</v>
      </c>
      <c r="N11" s="8"/>
      <c r="O11" s="5">
        <v>1888</v>
      </c>
      <c r="P11" s="5" t="s">
        <v>21</v>
      </c>
      <c r="Q11" s="4" t="s">
        <v>26</v>
      </c>
      <c r="R11" s="14">
        <v>3.3099999999999997E-2</v>
      </c>
      <c r="S11" s="18">
        <v>62.492799999999995</v>
      </c>
      <c r="T11" s="18">
        <v>24</v>
      </c>
      <c r="U11" s="18">
        <v>78.666666666666671</v>
      </c>
      <c r="V11" s="22">
        <f>(Table52[[#This Row],[Units Each Case]]*Table52[[#This Row],[Number of Cases]])*Table52[[#This Row],[SRP]]</f>
        <v>185024</v>
      </c>
      <c r="W11" s="18">
        <v>7.5</v>
      </c>
      <c r="X11" s="18">
        <v>6.5</v>
      </c>
      <c r="Y11" s="18">
        <v>5.5</v>
      </c>
    </row>
    <row r="12" spans="1:25" x14ac:dyDescent="0.25">
      <c r="A12" s="12">
        <v>10388</v>
      </c>
      <c r="B12" s="10" t="s">
        <v>68</v>
      </c>
      <c r="C12" s="4" t="s">
        <v>69</v>
      </c>
      <c r="D12" s="5" t="s">
        <v>17</v>
      </c>
      <c r="E12" s="3" t="s">
        <v>32</v>
      </c>
      <c r="F12" s="3" t="s">
        <v>23</v>
      </c>
      <c r="G12" s="3" t="s">
        <v>70</v>
      </c>
      <c r="H12" s="3" t="s">
        <v>71</v>
      </c>
      <c r="I12" s="3" t="s">
        <v>19</v>
      </c>
      <c r="J12" s="3" t="s">
        <v>72</v>
      </c>
      <c r="K12" s="3"/>
      <c r="L12" s="3"/>
      <c r="M12" s="6">
        <v>56</v>
      </c>
      <c r="N12" s="8" t="s">
        <v>97</v>
      </c>
      <c r="O12" s="9">
        <v>6661</v>
      </c>
      <c r="P12" s="5" t="s">
        <v>21</v>
      </c>
      <c r="Q12" s="3" t="s">
        <v>26</v>
      </c>
      <c r="R12" s="13">
        <v>0.33069300000000001</v>
      </c>
      <c r="S12" s="17">
        <v>2202.7460730000003</v>
      </c>
      <c r="T12" s="17">
        <v>24</v>
      </c>
      <c r="U12" s="17">
        <v>277.54166666666669</v>
      </c>
      <c r="V12" s="21">
        <f>(Table52[[#This Row],[Units Each Case]]*Table52[[#This Row],[Number of Cases]])*Table52[[#This Row],[SRP]]</f>
        <v>373016</v>
      </c>
      <c r="W12" s="17">
        <v>9.5</v>
      </c>
      <c r="X12" s="17">
        <v>14</v>
      </c>
      <c r="Y12" s="17">
        <v>7</v>
      </c>
    </row>
    <row r="13" spans="1:25" x14ac:dyDescent="0.25">
      <c r="A13" s="12">
        <v>10364</v>
      </c>
      <c r="B13" s="10" t="s">
        <v>73</v>
      </c>
      <c r="C13" s="4" t="s">
        <v>74</v>
      </c>
      <c r="D13" s="5" t="s">
        <v>17</v>
      </c>
      <c r="E13" s="4" t="s">
        <v>22</v>
      </c>
      <c r="F13" s="4" t="s">
        <v>23</v>
      </c>
      <c r="G13" s="4" t="s">
        <v>28</v>
      </c>
      <c r="H13" s="4" t="s">
        <v>24</v>
      </c>
      <c r="I13" s="4" t="s">
        <v>19</v>
      </c>
      <c r="J13" s="4" t="s">
        <v>58</v>
      </c>
      <c r="K13" s="4"/>
      <c r="L13" s="4"/>
      <c r="M13" s="7">
        <v>98</v>
      </c>
      <c r="N13" s="8"/>
      <c r="O13" s="5">
        <v>4352</v>
      </c>
      <c r="P13" s="5" t="s">
        <v>21</v>
      </c>
      <c r="Q13" s="4" t="s">
        <v>26</v>
      </c>
      <c r="R13" s="14">
        <v>6.6139000000000003E-2</v>
      </c>
      <c r="S13" s="18">
        <v>287.836928</v>
      </c>
      <c r="T13" s="18">
        <v>24</v>
      </c>
      <c r="U13" s="18">
        <v>181.33333333333334</v>
      </c>
      <c r="V13" s="22">
        <f>(Table52[[#This Row],[Units Each Case]]*Table52[[#This Row],[Number of Cases]])*Table52[[#This Row],[SRP]]</f>
        <v>426496</v>
      </c>
      <c r="W13" s="18">
        <v>11</v>
      </c>
      <c r="X13" s="18">
        <v>8</v>
      </c>
      <c r="Y13" s="18">
        <v>4.95</v>
      </c>
    </row>
    <row r="14" spans="1:25" x14ac:dyDescent="0.25">
      <c r="A14" s="12">
        <v>10258</v>
      </c>
      <c r="B14" s="10" t="s">
        <v>75</v>
      </c>
      <c r="C14" s="4" t="s">
        <v>76</v>
      </c>
      <c r="D14" s="5" t="s">
        <v>17</v>
      </c>
      <c r="E14" s="4" t="s">
        <v>77</v>
      </c>
      <c r="F14" s="4" t="s">
        <v>78</v>
      </c>
      <c r="G14" s="4" t="s">
        <v>79</v>
      </c>
      <c r="H14" s="4" t="s">
        <v>80</v>
      </c>
      <c r="I14" s="4" t="s">
        <v>19</v>
      </c>
      <c r="J14" s="4" t="s">
        <v>81</v>
      </c>
      <c r="K14" s="4" t="s">
        <v>64</v>
      </c>
      <c r="L14" s="4" t="s">
        <v>40</v>
      </c>
      <c r="M14" s="7">
        <v>44</v>
      </c>
      <c r="N14" s="8"/>
      <c r="O14" s="5">
        <v>4833</v>
      </c>
      <c r="P14" s="5" t="s">
        <v>21</v>
      </c>
      <c r="Q14" s="4" t="s">
        <v>26</v>
      </c>
      <c r="R14" s="14">
        <v>0.22046199999999999</v>
      </c>
      <c r="S14" s="18">
        <v>1065.4928459999999</v>
      </c>
      <c r="T14" s="18">
        <v>24</v>
      </c>
      <c r="U14" s="18">
        <v>201.375</v>
      </c>
      <c r="V14" s="22">
        <f>(Table52[[#This Row],[Units Each Case]]*Table52[[#This Row],[Number of Cases]])*Table52[[#This Row],[SRP]]</f>
        <v>212652</v>
      </c>
      <c r="W14" s="18">
        <v>11.5</v>
      </c>
      <c r="X14" s="18">
        <v>7.9</v>
      </c>
      <c r="Y14" s="18">
        <v>7.9</v>
      </c>
    </row>
    <row r="15" spans="1:25" x14ac:dyDescent="0.25">
      <c r="A15" s="12">
        <v>10312</v>
      </c>
      <c r="B15" s="10" t="s">
        <v>82</v>
      </c>
      <c r="C15" s="4" t="s">
        <v>83</v>
      </c>
      <c r="D15" s="5" t="s">
        <v>30</v>
      </c>
      <c r="E15" s="3" t="s">
        <v>77</v>
      </c>
      <c r="F15" s="3" t="s">
        <v>84</v>
      </c>
      <c r="G15" s="3" t="s">
        <v>79</v>
      </c>
      <c r="H15" s="3" t="s">
        <v>80</v>
      </c>
      <c r="I15" s="3" t="s">
        <v>19</v>
      </c>
      <c r="J15" s="3" t="s">
        <v>39</v>
      </c>
      <c r="K15" s="3"/>
      <c r="L15" s="3" t="s">
        <v>40</v>
      </c>
      <c r="M15" s="6">
        <v>54</v>
      </c>
      <c r="N15" s="8"/>
      <c r="O15" s="9">
        <v>4000</v>
      </c>
      <c r="P15" s="5" t="s">
        <v>85</v>
      </c>
      <c r="Q15" s="3" t="s">
        <v>26</v>
      </c>
      <c r="R15" s="13">
        <v>0.110231</v>
      </c>
      <c r="S15" s="17">
        <v>499.125968</v>
      </c>
      <c r="T15" s="17">
        <v>24</v>
      </c>
      <c r="U15" s="17">
        <v>188.66666666666666</v>
      </c>
      <c r="V15" s="21">
        <f>(Table52[[#This Row],[Units Each Case]]*Table52[[#This Row],[Number of Cases]])*Table52[[#This Row],[SRP]]</f>
        <v>244512</v>
      </c>
      <c r="W15" s="17">
        <v>9.65</v>
      </c>
      <c r="X15" s="17">
        <v>7.45</v>
      </c>
      <c r="Y15" s="17">
        <v>6.9</v>
      </c>
    </row>
    <row r="16" spans="1:25" x14ac:dyDescent="0.25">
      <c r="A16" s="12">
        <v>11215</v>
      </c>
      <c r="B16" s="10" t="s">
        <v>86</v>
      </c>
      <c r="C16" s="4" t="s">
        <v>87</v>
      </c>
      <c r="D16" s="5" t="s">
        <v>30</v>
      </c>
      <c r="E16" s="4" t="s">
        <v>77</v>
      </c>
      <c r="F16" s="4" t="s">
        <v>46</v>
      </c>
      <c r="G16" s="4" t="s">
        <v>79</v>
      </c>
      <c r="H16" s="4" t="s">
        <v>80</v>
      </c>
      <c r="I16" s="4" t="s">
        <v>19</v>
      </c>
      <c r="J16" s="4" t="s">
        <v>39</v>
      </c>
      <c r="K16" s="4"/>
      <c r="L16" s="4" t="s">
        <v>40</v>
      </c>
      <c r="M16" s="7">
        <v>54</v>
      </c>
      <c r="N16" s="8"/>
      <c r="O16" s="5">
        <v>3652</v>
      </c>
      <c r="P16" s="5" t="s">
        <v>50</v>
      </c>
      <c r="Q16" s="4" t="s">
        <v>26</v>
      </c>
      <c r="R16" s="14">
        <v>0.110231</v>
      </c>
      <c r="S16" s="18">
        <v>402.56361199999998</v>
      </c>
      <c r="T16" s="18">
        <v>24</v>
      </c>
      <c r="U16" s="18">
        <v>152.16666666666666</v>
      </c>
      <c r="V16" s="22">
        <f>(Table52[[#This Row],[Units Each Case]]*Table52[[#This Row],[Number of Cases]])*Table52[[#This Row],[SRP]]</f>
        <v>197208</v>
      </c>
      <c r="W16" s="18">
        <v>9.5</v>
      </c>
      <c r="X16" s="18">
        <v>7.45</v>
      </c>
      <c r="Y16" s="18">
        <v>7</v>
      </c>
    </row>
    <row r="17" spans="1:25" x14ac:dyDescent="0.25">
      <c r="A17" s="12"/>
      <c r="B17" s="10"/>
      <c r="C17" s="4"/>
      <c r="D17" s="5"/>
      <c r="E17" s="4"/>
      <c r="F17" s="4"/>
      <c r="G17" s="4"/>
      <c r="H17" s="4"/>
      <c r="I17" s="4"/>
      <c r="J17" s="4"/>
      <c r="K17" s="4"/>
      <c r="L17" s="4"/>
      <c r="M17" s="7"/>
      <c r="N17" s="8"/>
      <c r="O17" s="5">
        <f>SUM(Table52[Total Available - eaches])</f>
        <v>82302</v>
      </c>
      <c r="P17" s="5"/>
      <c r="Q17" s="4"/>
      <c r="R17" s="14"/>
      <c r="S17" s="18"/>
      <c r="T17" s="18"/>
      <c r="U17" s="18"/>
      <c r="V17" s="22">
        <f>SUM(Table52[Total Retail])</f>
        <v>5229272</v>
      </c>
      <c r="W17" s="18"/>
      <c r="X17" s="18"/>
      <c r="Y17" s="18"/>
    </row>
    <row r="20" spans="1:25" x14ac:dyDescent="0.25">
      <c r="W20" s="23"/>
    </row>
    <row r="22" spans="1:25" x14ac:dyDescent="0.25">
      <c r="W22" s="23"/>
    </row>
  </sheetData>
  <mergeCells count="1">
    <mergeCell ref="W1:Y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2023-11-07T11:22:17Z</dcterms:created>
  <dcterms:modified xsi:type="dcterms:W3CDTF">2023-12-13T10:41:41Z</dcterms:modified>
  <cp:category/>
</cp:coreProperties>
</file>